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0" windowHeight="2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<sst xmlns="http://schemas.openxmlformats.org/spreadsheetml/2006/main" count="51" uniqueCount="43">
  <si>
    <r>
      <t>附件1</t>
    </r>
    <r>
      <rPr>
        <sz val="20"/>
        <color indexed="8"/>
        <rFont val="方正小标宋简体"/>
        <family val="0"/>
      </rPr>
      <t xml:space="preserve">
                         阿坝州2020年1月价格临时补贴标准及资金测算表</t>
    </r>
  </si>
  <si>
    <t>序号</t>
  </si>
  <si>
    <t>单位</t>
  </si>
  <si>
    <t>社会救助与保障人数（人）</t>
  </si>
  <si>
    <t>价格临时补贴发放标准      （元/月.人）</t>
  </si>
  <si>
    <t>价格临时补贴发放金额（元）</t>
  </si>
  <si>
    <t>2020年1月份价格临时补贴发放金额    小计（元）</t>
  </si>
  <si>
    <t>优抚对象人数</t>
  </si>
  <si>
    <t>低保对象人数</t>
  </si>
  <si>
    <t>特困人员人数</t>
  </si>
  <si>
    <t>领取失业保险金人员人数</t>
  </si>
  <si>
    <t>领取国家助学金的家庭经济困难大中专在校学生</t>
  </si>
  <si>
    <t>优抚对象</t>
  </si>
  <si>
    <t>城市低保对象</t>
  </si>
  <si>
    <t>农村低保对象</t>
  </si>
  <si>
    <t>城市特困人员</t>
  </si>
  <si>
    <t>农村特困人员</t>
  </si>
  <si>
    <t>领取失业保险金人员</t>
  </si>
  <si>
    <t>城市低保对象人数</t>
  </si>
  <si>
    <t>农村低保对象人数</t>
  </si>
  <si>
    <t>城市特困人员人数</t>
  </si>
  <si>
    <t>农村特困人员人数</t>
  </si>
  <si>
    <t>州本级及各县发放价格临时补贴金额</t>
  </si>
  <si>
    <t>其中：州级财政预算安排</t>
  </si>
  <si>
    <t>其中：县级财政预算安排</t>
  </si>
  <si>
    <t>其中：失业保险基金列支</t>
  </si>
  <si>
    <t>州本级</t>
  </si>
  <si>
    <t>马尔康市</t>
  </si>
  <si>
    <t>金川县</t>
  </si>
  <si>
    <t>小金县</t>
  </si>
  <si>
    <t>阿坝县</t>
  </si>
  <si>
    <t>若尔盖县</t>
  </si>
  <si>
    <t>红原县</t>
  </si>
  <si>
    <t>壤塘县</t>
  </si>
  <si>
    <t>汶川县</t>
  </si>
  <si>
    <t>理县</t>
  </si>
  <si>
    <t>茂县</t>
  </si>
  <si>
    <t>松潘县</t>
  </si>
  <si>
    <t>九寨沟县</t>
  </si>
  <si>
    <t>黑水县</t>
  </si>
  <si>
    <t>卧龙特区</t>
  </si>
  <si>
    <t>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</si>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</sst>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0.5"/>
      <color indexed="8"/>
      <name val="宋体"/>
      <family val="0"/>
    </font>
    <font>
      <sz val="10.5"/>
      <color indexed="8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1"/>
      <color theme="1"/>
      <name val="仿宋"/>
      <family val="3"/>
    </font>
    <font>
      <sz val="10.5"/>
      <color theme="1"/>
      <name val="宋体"/>
      <family val="0"/>
    </font>
    <font>
      <sz val="10.5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49" fillId="0" borderId="0" xfId="0" applyNumberFormat="1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1">
      <selection activeCell="A1" sqref="A1:AA2"/>
    </sheetView>
  </sheetViews>
  <sheetFormatPr defaultColWidth="8.7109375" defaultRowHeight="15"/>
  <cols>
    <col min="1" max="1" width="3.421875" style="0" customWidth="1"/>
    <col min="2" max="2" width="8.421875" style="0" customWidth="1"/>
    <col min="3" max="3" width="5.28125" style="0" customWidth="1"/>
    <col min="4" max="4" width="5.8515625" style="0" customWidth="1"/>
    <col min="5" max="5" width="6.28125" style="0" customWidth="1"/>
    <col min="6" max="6" width="4.57421875" style="0" customWidth="1"/>
    <col min="7" max="7" width="5.00390625" style="0" customWidth="1"/>
    <col min="8" max="8" width="4.8515625" style="0" customWidth="1"/>
    <col min="9" max="9" width="5.421875" style="0" customWidth="1"/>
    <col min="10" max="10" width="3.421875" style="0" customWidth="1"/>
    <col min="11" max="11" width="4.00390625" style="0" customWidth="1"/>
    <col min="12" max="12" width="3.8515625" style="0" customWidth="1"/>
    <col min="13" max="13" width="3.57421875" style="0" customWidth="1"/>
    <col min="14" max="14" width="4.140625" style="0" customWidth="1"/>
    <col min="15" max="15" width="3.57421875" style="0" customWidth="1"/>
    <col min="16" max="16" width="5.28125" style="0" customWidth="1"/>
    <col min="17" max="17" width="7.00390625" style="0" customWidth="1"/>
    <col min="18" max="18" width="8.28125" style="0" customWidth="1"/>
    <col min="20" max="20" width="5.7109375" style="0" customWidth="1"/>
    <col min="21" max="21" width="8.140625" style="0" customWidth="1"/>
    <col min="22" max="22" width="6.421875" style="0" customWidth="1"/>
    <col min="23" max="23" width="7.140625" style="0" customWidth="1"/>
    <col min="24" max="24" width="9.140625" style="0" customWidth="1"/>
    <col min="25" max="25" width="9.421875" style="0" customWidth="1"/>
    <col min="26" max="26" width="9.7109375" style="0" customWidth="1"/>
    <col min="27" max="27" width="7.140625" style="0" customWidth="1"/>
  </cols>
  <sheetData>
    <row r="1" spans="1:27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0.75" customHeight="1">
      <c r="A3" s="3" t="s">
        <v>1</v>
      </c>
      <c r="B3" s="3" t="s">
        <v>2</v>
      </c>
      <c r="C3" s="3" t="s">
        <v>3</v>
      </c>
      <c r="D3" s="3"/>
      <c r="E3" s="3"/>
      <c r="F3" s="3"/>
      <c r="G3" s="3"/>
      <c r="H3" s="3"/>
      <c r="I3" s="3"/>
      <c r="J3" s="3" t="s">
        <v>4</v>
      </c>
      <c r="K3" s="3"/>
      <c r="L3" s="3"/>
      <c r="M3" s="3"/>
      <c r="N3" s="3"/>
      <c r="O3" s="3"/>
      <c r="P3" s="3"/>
      <c r="Q3" s="3" t="s">
        <v>5</v>
      </c>
      <c r="R3" s="3"/>
      <c r="S3" s="3"/>
      <c r="T3" s="3"/>
      <c r="U3" s="3"/>
      <c r="V3" s="3"/>
      <c r="W3" s="3"/>
      <c r="X3" s="9" t="s">
        <v>6</v>
      </c>
      <c r="Y3" s="13"/>
      <c r="Z3" s="13"/>
      <c r="AA3" s="14"/>
    </row>
    <row r="4" spans="1:27" ht="27" customHeight="1">
      <c r="A4" s="3"/>
      <c r="B4" s="3"/>
      <c r="C4" s="3" t="s">
        <v>7</v>
      </c>
      <c r="D4" s="3" t="s">
        <v>8</v>
      </c>
      <c r="E4" s="3"/>
      <c r="F4" s="3" t="s">
        <v>9</v>
      </c>
      <c r="G4" s="3"/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11</v>
      </c>
      <c r="X4" s="10"/>
      <c r="Y4" s="15"/>
      <c r="Z4" s="15"/>
      <c r="AA4" s="16"/>
    </row>
    <row r="5" spans="1:27" ht="142.5" customHeight="1">
      <c r="A5" s="3"/>
      <c r="B5" s="3"/>
      <c r="C5" s="3"/>
      <c r="D5" s="3" t="s">
        <v>18</v>
      </c>
      <c r="E5" s="3" t="s">
        <v>19</v>
      </c>
      <c r="F5" s="3" t="s">
        <v>20</v>
      </c>
      <c r="G5" s="3" t="s">
        <v>21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 t="s">
        <v>22</v>
      </c>
      <c r="Y5" s="3" t="s">
        <v>23</v>
      </c>
      <c r="Z5" s="3" t="s">
        <v>24</v>
      </c>
      <c r="AA5" s="17" t="s">
        <v>25</v>
      </c>
    </row>
    <row r="6" spans="1:27" ht="13.5">
      <c r="A6" s="4">
        <v>1</v>
      </c>
      <c r="B6" s="4" t="s">
        <v>26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12</v>
      </c>
      <c r="I6" s="4">
        <v>3796</v>
      </c>
      <c r="J6" s="4">
        <v>58</v>
      </c>
      <c r="K6" s="4">
        <v>58</v>
      </c>
      <c r="L6" s="4">
        <v>37</v>
      </c>
      <c r="M6" s="4">
        <v>58</v>
      </c>
      <c r="N6" s="4">
        <v>37</v>
      </c>
      <c r="O6" s="4">
        <v>58</v>
      </c>
      <c r="P6" s="4">
        <v>58</v>
      </c>
      <c r="Q6" s="4">
        <f aca="true" t="shared" si="0" ref="Q6:W6">C6*J6</f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696</v>
      </c>
      <c r="W6" s="4">
        <f t="shared" si="0"/>
        <v>220168</v>
      </c>
      <c r="X6" s="4">
        <f>Q6+R6+S6+T6+U6+V6+W6</f>
        <v>220864</v>
      </c>
      <c r="Y6" s="4">
        <f>(X6-V6)*1</f>
        <v>220168</v>
      </c>
      <c r="Z6" s="4">
        <v>0</v>
      </c>
      <c r="AA6" s="18">
        <f>V6</f>
        <v>696</v>
      </c>
    </row>
    <row r="7" spans="1:27" ht="13.5">
      <c r="A7" s="4">
        <v>2</v>
      </c>
      <c r="B7" s="4" t="s">
        <v>27</v>
      </c>
      <c r="C7" s="4">
        <v>229</v>
      </c>
      <c r="D7" s="4">
        <v>1498</v>
      </c>
      <c r="E7" s="4">
        <v>4915</v>
      </c>
      <c r="F7" s="4">
        <v>41</v>
      </c>
      <c r="G7" s="4">
        <v>443</v>
      </c>
      <c r="H7" s="4">
        <v>6</v>
      </c>
      <c r="I7" s="4">
        <v>0</v>
      </c>
      <c r="J7" s="4">
        <v>58</v>
      </c>
      <c r="K7" s="4">
        <v>58</v>
      </c>
      <c r="L7" s="4">
        <v>37</v>
      </c>
      <c r="M7" s="4">
        <v>58</v>
      </c>
      <c r="N7" s="4">
        <v>37</v>
      </c>
      <c r="O7" s="4">
        <v>58</v>
      </c>
      <c r="P7" s="4">
        <v>58</v>
      </c>
      <c r="Q7" s="4">
        <f aca="true" t="shared" si="1" ref="Q7:Q21">C7*J7</f>
        <v>13282</v>
      </c>
      <c r="R7" s="4">
        <f aca="true" t="shared" si="2" ref="R7:R21">D7*K7</f>
        <v>86884</v>
      </c>
      <c r="S7" s="4">
        <f aca="true" t="shared" si="3" ref="S7:S21">E7*L7</f>
        <v>181855</v>
      </c>
      <c r="T7" s="4">
        <f aca="true" t="shared" si="4" ref="T7:T21">F7*M7</f>
        <v>2378</v>
      </c>
      <c r="U7" s="4">
        <f aca="true" t="shared" si="5" ref="U7:U21">G7*N7</f>
        <v>16391</v>
      </c>
      <c r="V7" s="4">
        <f aca="true" t="shared" si="6" ref="V7:V21">H7*O7</f>
        <v>348</v>
      </c>
      <c r="W7" s="4">
        <f aca="true" t="shared" si="7" ref="W7:W21">I7*P7</f>
        <v>0</v>
      </c>
      <c r="X7" s="4">
        <f aca="true" t="shared" si="8" ref="X7:X21">Q7+R7+S7+T7+U7+V7+W7</f>
        <v>301138</v>
      </c>
      <c r="Y7" s="4">
        <f>(X7-V7)*0.2</f>
        <v>60158</v>
      </c>
      <c r="Z7" s="4">
        <f>(X7-V7)*0.8</f>
        <v>240632</v>
      </c>
      <c r="AA7" s="18">
        <f aca="true" t="shared" si="9" ref="AA7:AA20">V7</f>
        <v>348</v>
      </c>
    </row>
    <row r="8" spans="1:27" ht="13.5">
      <c r="A8" s="4">
        <v>3</v>
      </c>
      <c r="B8" s="4" t="s">
        <v>28</v>
      </c>
      <c r="C8" s="4">
        <v>295</v>
      </c>
      <c r="D8" s="4">
        <v>44</v>
      </c>
      <c r="E8" s="4">
        <v>736</v>
      </c>
      <c r="F8" s="4">
        <v>26</v>
      </c>
      <c r="G8" s="4">
        <v>680</v>
      </c>
      <c r="H8" s="4">
        <v>17</v>
      </c>
      <c r="I8" s="4">
        <v>0</v>
      </c>
      <c r="J8" s="4">
        <v>58</v>
      </c>
      <c r="K8" s="4">
        <v>58</v>
      </c>
      <c r="L8" s="4">
        <v>37</v>
      </c>
      <c r="M8" s="4">
        <v>58</v>
      </c>
      <c r="N8" s="4">
        <v>37</v>
      </c>
      <c r="O8" s="4">
        <v>58</v>
      </c>
      <c r="P8" s="4">
        <v>58</v>
      </c>
      <c r="Q8" s="4">
        <f t="shared" si="1"/>
        <v>17110</v>
      </c>
      <c r="R8" s="4">
        <f t="shared" si="2"/>
        <v>2552</v>
      </c>
      <c r="S8" s="4">
        <f t="shared" si="3"/>
        <v>27232</v>
      </c>
      <c r="T8" s="4">
        <f t="shared" si="4"/>
        <v>1508</v>
      </c>
      <c r="U8" s="4">
        <f t="shared" si="5"/>
        <v>25160</v>
      </c>
      <c r="V8" s="4">
        <f t="shared" si="6"/>
        <v>986</v>
      </c>
      <c r="W8" s="4">
        <f t="shared" si="7"/>
        <v>0</v>
      </c>
      <c r="X8" s="4">
        <f t="shared" si="8"/>
        <v>74548</v>
      </c>
      <c r="Y8" s="4">
        <f aca="true" t="shared" si="10" ref="Y8:Y20">(X8-V8)*0.2</f>
        <v>14712.400000000001</v>
      </c>
      <c r="Z8" s="4">
        <f aca="true" t="shared" si="11" ref="Z8:Z20">(X8-V8)*0.8</f>
        <v>58849.600000000006</v>
      </c>
      <c r="AA8" s="18">
        <f t="shared" si="9"/>
        <v>986</v>
      </c>
    </row>
    <row r="9" spans="1:27" ht="13.5">
      <c r="A9" s="4">
        <v>4</v>
      </c>
      <c r="B9" s="4" t="s">
        <v>29</v>
      </c>
      <c r="C9" s="4">
        <v>203</v>
      </c>
      <c r="D9" s="4">
        <v>255</v>
      </c>
      <c r="E9" s="4">
        <v>1585</v>
      </c>
      <c r="F9" s="4">
        <v>22</v>
      </c>
      <c r="G9" s="4">
        <v>446</v>
      </c>
      <c r="H9" s="4">
        <v>13</v>
      </c>
      <c r="I9" s="4">
        <v>0</v>
      </c>
      <c r="J9" s="4">
        <v>58</v>
      </c>
      <c r="K9" s="4">
        <v>58</v>
      </c>
      <c r="L9" s="4">
        <v>37</v>
      </c>
      <c r="M9" s="4">
        <v>58</v>
      </c>
      <c r="N9" s="4">
        <v>37</v>
      </c>
      <c r="O9" s="4">
        <v>58</v>
      </c>
      <c r="P9" s="4">
        <v>58</v>
      </c>
      <c r="Q9" s="4">
        <f t="shared" si="1"/>
        <v>11774</v>
      </c>
      <c r="R9" s="4">
        <f t="shared" si="2"/>
        <v>14790</v>
      </c>
      <c r="S9" s="4">
        <f t="shared" si="3"/>
        <v>58645</v>
      </c>
      <c r="T9" s="4">
        <f t="shared" si="4"/>
        <v>1276</v>
      </c>
      <c r="U9" s="4">
        <f t="shared" si="5"/>
        <v>16502</v>
      </c>
      <c r="V9" s="4">
        <f t="shared" si="6"/>
        <v>754</v>
      </c>
      <c r="W9" s="4">
        <f t="shared" si="7"/>
        <v>0</v>
      </c>
      <c r="X9" s="4">
        <f t="shared" si="8"/>
        <v>103741</v>
      </c>
      <c r="Y9" s="4">
        <f t="shared" si="10"/>
        <v>20597.4</v>
      </c>
      <c r="Z9" s="4">
        <f t="shared" si="11"/>
        <v>82389.6</v>
      </c>
      <c r="AA9" s="18">
        <f t="shared" si="9"/>
        <v>754</v>
      </c>
    </row>
    <row r="10" spans="1:27" ht="13.5">
      <c r="A10" s="4">
        <v>5</v>
      </c>
      <c r="B10" s="4" t="s">
        <v>30</v>
      </c>
      <c r="C10" s="4">
        <v>82</v>
      </c>
      <c r="D10" s="4">
        <v>465</v>
      </c>
      <c r="E10" s="4">
        <v>24697</v>
      </c>
      <c r="F10" s="4">
        <v>13</v>
      </c>
      <c r="G10" s="4">
        <v>1000</v>
      </c>
      <c r="H10" s="4">
        <v>6</v>
      </c>
      <c r="I10" s="4">
        <v>0</v>
      </c>
      <c r="J10" s="4">
        <v>58</v>
      </c>
      <c r="K10" s="4">
        <v>58</v>
      </c>
      <c r="L10" s="4">
        <v>37</v>
      </c>
      <c r="M10" s="4">
        <v>58</v>
      </c>
      <c r="N10" s="4">
        <v>37</v>
      </c>
      <c r="O10" s="4">
        <v>58</v>
      </c>
      <c r="P10" s="4">
        <v>58</v>
      </c>
      <c r="Q10" s="4">
        <f t="shared" si="1"/>
        <v>4756</v>
      </c>
      <c r="R10" s="4">
        <f t="shared" si="2"/>
        <v>26970</v>
      </c>
      <c r="S10" s="4">
        <f t="shared" si="3"/>
        <v>913789</v>
      </c>
      <c r="T10" s="4">
        <f t="shared" si="4"/>
        <v>754</v>
      </c>
      <c r="U10" s="4">
        <f t="shared" si="5"/>
        <v>37000</v>
      </c>
      <c r="V10" s="4">
        <f t="shared" si="6"/>
        <v>348</v>
      </c>
      <c r="W10" s="4">
        <f t="shared" si="7"/>
        <v>0</v>
      </c>
      <c r="X10" s="4">
        <f t="shared" si="8"/>
        <v>983617</v>
      </c>
      <c r="Y10" s="4">
        <f t="shared" si="10"/>
        <v>196653.80000000002</v>
      </c>
      <c r="Z10" s="4">
        <f t="shared" si="11"/>
        <v>786615.2000000001</v>
      </c>
      <c r="AA10" s="18">
        <f t="shared" si="9"/>
        <v>348</v>
      </c>
    </row>
    <row r="11" spans="1:27" ht="13.5">
      <c r="A11" s="4">
        <v>6</v>
      </c>
      <c r="B11" s="4" t="s">
        <v>31</v>
      </c>
      <c r="C11" s="4">
        <v>103</v>
      </c>
      <c r="D11" s="4">
        <v>161</v>
      </c>
      <c r="E11" s="4">
        <v>4790</v>
      </c>
      <c r="F11" s="4">
        <v>3</v>
      </c>
      <c r="G11" s="4">
        <v>218</v>
      </c>
      <c r="H11" s="4">
        <v>14</v>
      </c>
      <c r="I11" s="4">
        <v>0</v>
      </c>
      <c r="J11" s="4">
        <v>58</v>
      </c>
      <c r="K11" s="4">
        <v>58</v>
      </c>
      <c r="L11" s="4">
        <v>37</v>
      </c>
      <c r="M11" s="4">
        <v>58</v>
      </c>
      <c r="N11" s="4">
        <v>37</v>
      </c>
      <c r="O11" s="4">
        <v>58</v>
      </c>
      <c r="P11" s="4">
        <v>58</v>
      </c>
      <c r="Q11" s="4">
        <f t="shared" si="1"/>
        <v>5974</v>
      </c>
      <c r="R11" s="4">
        <f t="shared" si="2"/>
        <v>9338</v>
      </c>
      <c r="S11" s="4">
        <f t="shared" si="3"/>
        <v>177230</v>
      </c>
      <c r="T11" s="4">
        <f t="shared" si="4"/>
        <v>174</v>
      </c>
      <c r="U11" s="4">
        <f t="shared" si="5"/>
        <v>8066</v>
      </c>
      <c r="V11" s="4">
        <f t="shared" si="6"/>
        <v>812</v>
      </c>
      <c r="W11" s="4">
        <f t="shared" si="7"/>
        <v>0</v>
      </c>
      <c r="X11" s="4">
        <f t="shared" si="8"/>
        <v>201594</v>
      </c>
      <c r="Y11" s="4">
        <f t="shared" si="10"/>
        <v>40156.4</v>
      </c>
      <c r="Z11" s="4">
        <f t="shared" si="11"/>
        <v>160625.6</v>
      </c>
      <c r="AA11" s="18">
        <f t="shared" si="9"/>
        <v>812</v>
      </c>
    </row>
    <row r="12" spans="1:27" ht="13.5">
      <c r="A12" s="4">
        <v>7</v>
      </c>
      <c r="B12" s="4" t="s">
        <v>32</v>
      </c>
      <c r="C12" s="4">
        <v>73</v>
      </c>
      <c r="D12" s="4">
        <v>104</v>
      </c>
      <c r="E12" s="4">
        <v>6147</v>
      </c>
      <c r="F12" s="4">
        <v>4</v>
      </c>
      <c r="G12" s="4">
        <v>229</v>
      </c>
      <c r="H12" s="4">
        <v>5</v>
      </c>
      <c r="I12" s="4">
        <v>0</v>
      </c>
      <c r="J12" s="4">
        <v>58</v>
      </c>
      <c r="K12" s="4">
        <v>58</v>
      </c>
      <c r="L12" s="4">
        <v>37</v>
      </c>
      <c r="M12" s="4">
        <v>58</v>
      </c>
      <c r="N12" s="4">
        <v>37</v>
      </c>
      <c r="O12" s="4">
        <v>58</v>
      </c>
      <c r="P12" s="4">
        <v>58</v>
      </c>
      <c r="Q12" s="4">
        <f t="shared" si="1"/>
        <v>4234</v>
      </c>
      <c r="R12" s="4">
        <f t="shared" si="2"/>
        <v>6032</v>
      </c>
      <c r="S12" s="4">
        <f t="shared" si="3"/>
        <v>227439</v>
      </c>
      <c r="T12" s="4">
        <f t="shared" si="4"/>
        <v>232</v>
      </c>
      <c r="U12" s="4">
        <f t="shared" si="5"/>
        <v>8473</v>
      </c>
      <c r="V12" s="4">
        <f t="shared" si="6"/>
        <v>290</v>
      </c>
      <c r="W12" s="4">
        <f t="shared" si="7"/>
        <v>0</v>
      </c>
      <c r="X12" s="4">
        <f t="shared" si="8"/>
        <v>246700</v>
      </c>
      <c r="Y12" s="4">
        <f t="shared" si="10"/>
        <v>49282</v>
      </c>
      <c r="Z12" s="4">
        <f t="shared" si="11"/>
        <v>197128</v>
      </c>
      <c r="AA12" s="18">
        <f t="shared" si="9"/>
        <v>290</v>
      </c>
    </row>
    <row r="13" spans="1:27" ht="13.5">
      <c r="A13" s="4">
        <v>8</v>
      </c>
      <c r="B13" s="4" t="s">
        <v>33</v>
      </c>
      <c r="C13" s="4">
        <v>54</v>
      </c>
      <c r="D13" s="4">
        <v>435</v>
      </c>
      <c r="E13" s="4">
        <v>16189</v>
      </c>
      <c r="F13" s="4">
        <v>29</v>
      </c>
      <c r="G13" s="4">
        <v>1486</v>
      </c>
      <c r="H13" s="4">
        <v>2</v>
      </c>
      <c r="I13" s="4">
        <v>0</v>
      </c>
      <c r="J13" s="4">
        <v>58</v>
      </c>
      <c r="K13" s="4">
        <v>58</v>
      </c>
      <c r="L13" s="4">
        <v>37</v>
      </c>
      <c r="M13" s="4">
        <v>58</v>
      </c>
      <c r="N13" s="4">
        <v>37</v>
      </c>
      <c r="O13" s="4">
        <v>58</v>
      </c>
      <c r="P13" s="4">
        <v>58</v>
      </c>
      <c r="Q13" s="4">
        <f t="shared" si="1"/>
        <v>3132</v>
      </c>
      <c r="R13" s="4">
        <f t="shared" si="2"/>
        <v>25230</v>
      </c>
      <c r="S13" s="4">
        <f t="shared" si="3"/>
        <v>598993</v>
      </c>
      <c r="T13" s="4">
        <f t="shared" si="4"/>
        <v>1682</v>
      </c>
      <c r="U13" s="4">
        <f t="shared" si="5"/>
        <v>54982</v>
      </c>
      <c r="V13" s="4">
        <f t="shared" si="6"/>
        <v>116</v>
      </c>
      <c r="W13" s="4">
        <f t="shared" si="7"/>
        <v>0</v>
      </c>
      <c r="X13" s="4">
        <f t="shared" si="8"/>
        <v>684135</v>
      </c>
      <c r="Y13" s="4">
        <f t="shared" si="10"/>
        <v>136803.80000000002</v>
      </c>
      <c r="Z13" s="4">
        <f t="shared" si="11"/>
        <v>547215.2000000001</v>
      </c>
      <c r="AA13" s="18">
        <f t="shared" si="9"/>
        <v>116</v>
      </c>
    </row>
    <row r="14" spans="1:27" ht="13.5">
      <c r="A14" s="4">
        <v>9</v>
      </c>
      <c r="B14" s="4" t="s">
        <v>34</v>
      </c>
      <c r="C14" s="4">
        <v>257</v>
      </c>
      <c r="D14" s="4">
        <v>738</v>
      </c>
      <c r="E14" s="4">
        <v>1661</v>
      </c>
      <c r="F14" s="4">
        <v>15</v>
      </c>
      <c r="G14" s="4">
        <v>261</v>
      </c>
      <c r="H14" s="4">
        <v>73</v>
      </c>
      <c r="I14" s="4">
        <v>0</v>
      </c>
      <c r="J14" s="4">
        <v>58</v>
      </c>
      <c r="K14" s="4">
        <v>58</v>
      </c>
      <c r="L14" s="4">
        <v>37</v>
      </c>
      <c r="M14" s="4">
        <v>58</v>
      </c>
      <c r="N14" s="4">
        <v>37</v>
      </c>
      <c r="O14" s="4">
        <v>58</v>
      </c>
      <c r="P14" s="4">
        <v>58</v>
      </c>
      <c r="Q14" s="4">
        <f t="shared" si="1"/>
        <v>14906</v>
      </c>
      <c r="R14" s="4">
        <f t="shared" si="2"/>
        <v>42804</v>
      </c>
      <c r="S14" s="4">
        <f t="shared" si="3"/>
        <v>61457</v>
      </c>
      <c r="T14" s="4">
        <f t="shared" si="4"/>
        <v>870</v>
      </c>
      <c r="U14" s="4">
        <f t="shared" si="5"/>
        <v>9657</v>
      </c>
      <c r="V14" s="4">
        <f t="shared" si="6"/>
        <v>4234</v>
      </c>
      <c r="W14" s="4">
        <f t="shared" si="7"/>
        <v>0</v>
      </c>
      <c r="X14" s="4">
        <f t="shared" si="8"/>
        <v>133928</v>
      </c>
      <c r="Y14" s="4">
        <f t="shared" si="10"/>
        <v>25938.800000000003</v>
      </c>
      <c r="Z14" s="4">
        <f t="shared" si="11"/>
        <v>103755.20000000001</v>
      </c>
      <c r="AA14" s="18">
        <f t="shared" si="9"/>
        <v>4234</v>
      </c>
    </row>
    <row r="15" spans="1:27" ht="13.5">
      <c r="A15" s="4">
        <v>10</v>
      </c>
      <c r="B15" s="4" t="s">
        <v>35</v>
      </c>
      <c r="C15" s="4">
        <v>121</v>
      </c>
      <c r="D15" s="4">
        <v>592</v>
      </c>
      <c r="E15" s="4">
        <v>719</v>
      </c>
      <c r="F15" s="4">
        <v>14</v>
      </c>
      <c r="G15" s="4">
        <v>235</v>
      </c>
      <c r="H15" s="4">
        <v>18</v>
      </c>
      <c r="I15" s="4">
        <v>0</v>
      </c>
      <c r="J15" s="4">
        <v>58</v>
      </c>
      <c r="K15" s="4">
        <v>58</v>
      </c>
      <c r="L15" s="4">
        <v>37</v>
      </c>
      <c r="M15" s="4">
        <v>58</v>
      </c>
      <c r="N15" s="4">
        <v>37</v>
      </c>
      <c r="O15" s="4">
        <v>58</v>
      </c>
      <c r="P15" s="4">
        <v>58</v>
      </c>
      <c r="Q15" s="4">
        <f t="shared" si="1"/>
        <v>7018</v>
      </c>
      <c r="R15" s="4">
        <f t="shared" si="2"/>
        <v>34336</v>
      </c>
      <c r="S15" s="4">
        <f t="shared" si="3"/>
        <v>26603</v>
      </c>
      <c r="T15" s="4">
        <f t="shared" si="4"/>
        <v>812</v>
      </c>
      <c r="U15" s="4">
        <f t="shared" si="5"/>
        <v>8695</v>
      </c>
      <c r="V15" s="4">
        <f t="shared" si="6"/>
        <v>1044</v>
      </c>
      <c r="W15" s="4">
        <f t="shared" si="7"/>
        <v>0</v>
      </c>
      <c r="X15" s="4">
        <f t="shared" si="8"/>
        <v>78508</v>
      </c>
      <c r="Y15" s="4">
        <f t="shared" si="10"/>
        <v>15492.800000000001</v>
      </c>
      <c r="Z15" s="4">
        <f t="shared" si="11"/>
        <v>61971.200000000004</v>
      </c>
      <c r="AA15" s="18">
        <f t="shared" si="9"/>
        <v>1044</v>
      </c>
    </row>
    <row r="16" spans="1:27" ht="13.5">
      <c r="A16" s="4">
        <v>11</v>
      </c>
      <c r="B16" s="4" t="s">
        <v>36</v>
      </c>
      <c r="C16" s="4">
        <v>300</v>
      </c>
      <c r="D16" s="4">
        <v>9341</v>
      </c>
      <c r="E16" s="4">
        <v>1314</v>
      </c>
      <c r="F16" s="4">
        <v>97</v>
      </c>
      <c r="G16" s="4">
        <v>381</v>
      </c>
      <c r="H16" s="4">
        <v>81</v>
      </c>
      <c r="I16" s="4">
        <v>0</v>
      </c>
      <c r="J16" s="4">
        <v>58</v>
      </c>
      <c r="K16" s="4">
        <v>58</v>
      </c>
      <c r="L16" s="4">
        <v>37</v>
      </c>
      <c r="M16" s="4">
        <v>58</v>
      </c>
      <c r="N16" s="4">
        <v>37</v>
      </c>
      <c r="O16" s="4">
        <v>58</v>
      </c>
      <c r="P16" s="4">
        <v>58</v>
      </c>
      <c r="Q16" s="4">
        <f t="shared" si="1"/>
        <v>17400</v>
      </c>
      <c r="R16" s="4">
        <f t="shared" si="2"/>
        <v>541778</v>
      </c>
      <c r="S16" s="4">
        <f t="shared" si="3"/>
        <v>48618</v>
      </c>
      <c r="T16" s="4">
        <f t="shared" si="4"/>
        <v>5626</v>
      </c>
      <c r="U16" s="4">
        <f t="shared" si="5"/>
        <v>14097</v>
      </c>
      <c r="V16" s="4">
        <f t="shared" si="6"/>
        <v>4698</v>
      </c>
      <c r="W16" s="4">
        <f t="shared" si="7"/>
        <v>0</v>
      </c>
      <c r="X16" s="4">
        <f t="shared" si="8"/>
        <v>632217</v>
      </c>
      <c r="Y16" s="4">
        <f t="shared" si="10"/>
        <v>125503.8</v>
      </c>
      <c r="Z16" s="4">
        <f t="shared" si="11"/>
        <v>502015.2</v>
      </c>
      <c r="AA16" s="18">
        <f t="shared" si="9"/>
        <v>4698</v>
      </c>
    </row>
    <row r="17" spans="1:27" ht="13.5">
      <c r="A17" s="4">
        <v>12</v>
      </c>
      <c r="B17" s="4" t="s">
        <v>37</v>
      </c>
      <c r="C17" s="4">
        <v>198</v>
      </c>
      <c r="D17" s="4">
        <v>3844</v>
      </c>
      <c r="E17" s="4">
        <v>2599</v>
      </c>
      <c r="F17" s="4">
        <v>8</v>
      </c>
      <c r="G17" s="4">
        <v>284</v>
      </c>
      <c r="H17" s="4">
        <v>24</v>
      </c>
      <c r="I17" s="4">
        <v>0</v>
      </c>
      <c r="J17" s="4">
        <v>58</v>
      </c>
      <c r="K17" s="4">
        <v>58</v>
      </c>
      <c r="L17" s="4">
        <v>37</v>
      </c>
      <c r="M17" s="4">
        <v>58</v>
      </c>
      <c r="N17" s="4">
        <v>37</v>
      </c>
      <c r="O17" s="4">
        <v>58</v>
      </c>
      <c r="P17" s="4">
        <v>58</v>
      </c>
      <c r="Q17" s="4">
        <f t="shared" si="1"/>
        <v>11484</v>
      </c>
      <c r="R17" s="4">
        <f t="shared" si="2"/>
        <v>222952</v>
      </c>
      <c r="S17" s="4">
        <f t="shared" si="3"/>
        <v>96163</v>
      </c>
      <c r="T17" s="4">
        <f t="shared" si="4"/>
        <v>464</v>
      </c>
      <c r="U17" s="4">
        <f t="shared" si="5"/>
        <v>10508</v>
      </c>
      <c r="V17" s="4">
        <f t="shared" si="6"/>
        <v>1392</v>
      </c>
      <c r="W17" s="4">
        <f t="shared" si="7"/>
        <v>0</v>
      </c>
      <c r="X17" s="4">
        <f t="shared" si="8"/>
        <v>342963</v>
      </c>
      <c r="Y17" s="4">
        <f t="shared" si="10"/>
        <v>68314.2</v>
      </c>
      <c r="Z17" s="4">
        <f t="shared" si="11"/>
        <v>273256.8</v>
      </c>
      <c r="AA17" s="18">
        <f t="shared" si="9"/>
        <v>1392</v>
      </c>
    </row>
    <row r="18" spans="1:27" ht="13.5">
      <c r="A18" s="4">
        <v>13</v>
      </c>
      <c r="B18" s="4" t="s">
        <v>38</v>
      </c>
      <c r="C18" s="4">
        <v>137</v>
      </c>
      <c r="D18" s="4">
        <v>4505</v>
      </c>
      <c r="E18" s="4">
        <v>6988</v>
      </c>
      <c r="F18" s="4">
        <v>57</v>
      </c>
      <c r="G18" s="4">
        <v>174</v>
      </c>
      <c r="H18" s="4">
        <v>81</v>
      </c>
      <c r="I18" s="4">
        <v>0</v>
      </c>
      <c r="J18" s="4">
        <v>58</v>
      </c>
      <c r="K18" s="4">
        <v>58</v>
      </c>
      <c r="L18" s="4">
        <v>37</v>
      </c>
      <c r="M18" s="4">
        <v>58</v>
      </c>
      <c r="N18" s="4">
        <v>37</v>
      </c>
      <c r="O18" s="4">
        <v>58</v>
      </c>
      <c r="P18" s="4">
        <v>58</v>
      </c>
      <c r="Q18" s="4">
        <f t="shared" si="1"/>
        <v>7946</v>
      </c>
      <c r="R18" s="4">
        <f t="shared" si="2"/>
        <v>261290</v>
      </c>
      <c r="S18" s="4">
        <f t="shared" si="3"/>
        <v>258556</v>
      </c>
      <c r="T18" s="4">
        <f t="shared" si="4"/>
        <v>3306</v>
      </c>
      <c r="U18" s="4">
        <f t="shared" si="5"/>
        <v>6438</v>
      </c>
      <c r="V18" s="4">
        <f t="shared" si="6"/>
        <v>4698</v>
      </c>
      <c r="W18" s="4">
        <f t="shared" si="7"/>
        <v>0</v>
      </c>
      <c r="X18" s="4">
        <f t="shared" si="8"/>
        <v>542234</v>
      </c>
      <c r="Y18" s="4">
        <f t="shared" si="10"/>
        <v>107507.20000000001</v>
      </c>
      <c r="Z18" s="4">
        <f t="shared" si="11"/>
        <v>430028.80000000005</v>
      </c>
      <c r="AA18" s="18">
        <f t="shared" si="9"/>
        <v>4698</v>
      </c>
    </row>
    <row r="19" spans="1:27" ht="13.5">
      <c r="A19" s="4">
        <v>14</v>
      </c>
      <c r="B19" s="4" t="s">
        <v>39</v>
      </c>
      <c r="C19" s="4">
        <v>170</v>
      </c>
      <c r="D19" s="4">
        <v>23</v>
      </c>
      <c r="E19" s="4">
        <v>6097</v>
      </c>
      <c r="F19" s="4">
        <v>1</v>
      </c>
      <c r="G19" s="4">
        <v>169</v>
      </c>
      <c r="H19" s="4">
        <v>6</v>
      </c>
      <c r="I19" s="4">
        <v>0</v>
      </c>
      <c r="J19" s="4">
        <v>58</v>
      </c>
      <c r="K19" s="4">
        <v>58</v>
      </c>
      <c r="L19" s="4">
        <v>37</v>
      </c>
      <c r="M19" s="4">
        <v>58</v>
      </c>
      <c r="N19" s="4">
        <v>37</v>
      </c>
      <c r="O19" s="4">
        <v>58</v>
      </c>
      <c r="P19" s="4">
        <v>58</v>
      </c>
      <c r="Q19" s="4">
        <f t="shared" si="1"/>
        <v>9860</v>
      </c>
      <c r="R19" s="4">
        <f t="shared" si="2"/>
        <v>1334</v>
      </c>
      <c r="S19" s="4">
        <f t="shared" si="3"/>
        <v>225589</v>
      </c>
      <c r="T19" s="4">
        <f t="shared" si="4"/>
        <v>58</v>
      </c>
      <c r="U19" s="4">
        <f t="shared" si="5"/>
        <v>6253</v>
      </c>
      <c r="V19" s="4">
        <f t="shared" si="6"/>
        <v>348</v>
      </c>
      <c r="W19" s="4">
        <f t="shared" si="7"/>
        <v>0</v>
      </c>
      <c r="X19" s="4">
        <f t="shared" si="8"/>
        <v>243442</v>
      </c>
      <c r="Y19" s="4">
        <f t="shared" si="10"/>
        <v>48618.8</v>
      </c>
      <c r="Z19" s="4">
        <f t="shared" si="11"/>
        <v>194475.2</v>
      </c>
      <c r="AA19" s="18">
        <f t="shared" si="9"/>
        <v>348</v>
      </c>
    </row>
    <row r="20" spans="1:27" ht="13.5">
      <c r="A20" s="4">
        <v>15</v>
      </c>
      <c r="B20" s="4" t="s">
        <v>40</v>
      </c>
      <c r="C20" s="4">
        <v>9</v>
      </c>
      <c r="D20" s="4">
        <v>3</v>
      </c>
      <c r="E20" s="4">
        <v>205</v>
      </c>
      <c r="F20" s="4">
        <v>0</v>
      </c>
      <c r="G20" s="4">
        <v>18</v>
      </c>
      <c r="H20" s="4">
        <v>0</v>
      </c>
      <c r="I20" s="4">
        <v>0</v>
      </c>
      <c r="J20" s="4">
        <v>58</v>
      </c>
      <c r="K20" s="4">
        <v>58</v>
      </c>
      <c r="L20" s="4">
        <v>37</v>
      </c>
      <c r="M20" s="4">
        <v>58</v>
      </c>
      <c r="N20" s="4">
        <v>37</v>
      </c>
      <c r="O20" s="4">
        <v>58</v>
      </c>
      <c r="P20" s="4">
        <v>58</v>
      </c>
      <c r="Q20" s="4">
        <f t="shared" si="1"/>
        <v>522</v>
      </c>
      <c r="R20" s="4">
        <f t="shared" si="2"/>
        <v>174</v>
      </c>
      <c r="S20" s="4">
        <f t="shared" si="3"/>
        <v>7585</v>
      </c>
      <c r="T20" s="4">
        <f t="shared" si="4"/>
        <v>0</v>
      </c>
      <c r="U20" s="4">
        <f t="shared" si="5"/>
        <v>666</v>
      </c>
      <c r="V20" s="4">
        <f t="shared" si="6"/>
        <v>0</v>
      </c>
      <c r="W20" s="4">
        <f t="shared" si="7"/>
        <v>0</v>
      </c>
      <c r="X20" s="4">
        <f t="shared" si="8"/>
        <v>8947</v>
      </c>
      <c r="Y20" s="4">
        <f t="shared" si="10"/>
        <v>1789.4</v>
      </c>
      <c r="Z20" s="4">
        <f t="shared" si="11"/>
        <v>7157.6</v>
      </c>
      <c r="AA20" s="18">
        <f t="shared" si="9"/>
        <v>0</v>
      </c>
    </row>
    <row r="21" spans="1:27" ht="13.5">
      <c r="A21" s="4">
        <v>16</v>
      </c>
      <c r="B21" s="4" t="s">
        <v>41</v>
      </c>
      <c r="C21" s="4">
        <f aca="true" t="shared" si="12" ref="C21:I21">C6+C7+C8+C9+C10+C11+C12+C13+C14+C15+C16+C17+C18+C19+C20</f>
        <v>2231</v>
      </c>
      <c r="D21" s="4">
        <f t="shared" si="12"/>
        <v>22008</v>
      </c>
      <c r="E21" s="4">
        <f t="shared" si="12"/>
        <v>78642</v>
      </c>
      <c r="F21" s="4">
        <f t="shared" si="12"/>
        <v>330</v>
      </c>
      <c r="G21" s="4">
        <f t="shared" si="12"/>
        <v>6024</v>
      </c>
      <c r="H21" s="4">
        <f t="shared" si="12"/>
        <v>358</v>
      </c>
      <c r="I21" s="4">
        <f t="shared" si="12"/>
        <v>3796</v>
      </c>
      <c r="J21" s="4">
        <v>58</v>
      </c>
      <c r="K21" s="4">
        <v>58</v>
      </c>
      <c r="L21" s="4">
        <v>37</v>
      </c>
      <c r="M21" s="4">
        <v>58</v>
      </c>
      <c r="N21" s="4">
        <v>37</v>
      </c>
      <c r="O21" s="4">
        <v>58</v>
      </c>
      <c r="P21" s="4">
        <v>58</v>
      </c>
      <c r="Q21" s="4">
        <f t="shared" si="1"/>
        <v>129398</v>
      </c>
      <c r="R21" s="4">
        <f t="shared" si="2"/>
        <v>1276464</v>
      </c>
      <c r="S21" s="4">
        <f t="shared" si="3"/>
        <v>2909754</v>
      </c>
      <c r="T21" s="4">
        <f t="shared" si="4"/>
        <v>19140</v>
      </c>
      <c r="U21" s="4">
        <f t="shared" si="5"/>
        <v>222888</v>
      </c>
      <c r="V21" s="4">
        <f t="shared" si="6"/>
        <v>20764</v>
      </c>
      <c r="W21" s="4">
        <f t="shared" si="7"/>
        <v>220168</v>
      </c>
      <c r="X21" s="4">
        <f t="shared" si="8"/>
        <v>4798576</v>
      </c>
      <c r="Y21" s="4">
        <f>Y6+Y7+Y8+Y9+Y10+Y11+Y12+Y13+Y14+Y15+Y16+Y17+Y18+Y19+Y20</f>
        <v>1131696.8000000003</v>
      </c>
      <c r="Z21" s="11">
        <f>Z6+Z7+Z8+Z9+Z10+Z11+Z12+Z13+Z14+Z15+Z16+Z17+Z18+Z19+Z20</f>
        <v>3646115.2000000007</v>
      </c>
      <c r="AA21" s="19">
        <f>AA6+AA7+AA8+AA9+AA10+AA11+AA12+AA13+AA14+AA15+AA16+AA17+AA18+AA19+AA20</f>
        <v>20764</v>
      </c>
    </row>
    <row r="22" spans="1:27" ht="13.5">
      <c r="A22" s="4">
        <v>17</v>
      </c>
      <c r="B22" s="4" t="s">
        <v>42</v>
      </c>
      <c r="C22" s="5">
        <f>C21+D21+E21+F21+G21+H21+I21</f>
        <v>113389</v>
      </c>
      <c r="D22" s="5"/>
      <c r="E22" s="5"/>
      <c r="F22" s="5"/>
      <c r="G22" s="5"/>
      <c r="H22" s="5"/>
      <c r="I22" s="5"/>
      <c r="J22" s="4"/>
      <c r="K22" s="4"/>
      <c r="L22" s="4"/>
      <c r="M22" s="4"/>
      <c r="N22" s="4"/>
      <c r="O22" s="4"/>
      <c r="P22" s="4"/>
      <c r="Q22" s="5">
        <f>Q21+R21+S21+T21+U21+V21+W21</f>
        <v>4798576</v>
      </c>
      <c r="R22" s="5"/>
      <c r="S22" s="5"/>
      <c r="T22" s="5"/>
      <c r="U22" s="5"/>
      <c r="V22" s="5"/>
      <c r="W22" s="5"/>
      <c r="X22" s="11"/>
      <c r="Y22" s="4"/>
      <c r="Z22" s="4"/>
      <c r="AA22" s="20"/>
    </row>
    <row r="23" spans="1:27" ht="34.5" customHeight="1">
      <c r="A23" s="6"/>
      <c r="B23" s="6"/>
      <c r="C23" s="6"/>
      <c r="D23" s="6"/>
      <c r="E23" s="6"/>
      <c r="F23" s="6"/>
      <c r="G23" s="6"/>
      <c r="H23" s="6"/>
      <c r="I23" s="8"/>
      <c r="J23" s="8"/>
      <c r="K23" s="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2"/>
      <c r="X23" s="12"/>
      <c r="Y23" s="12"/>
      <c r="Z23" s="12"/>
      <c r="AA23" s="12"/>
    </row>
    <row r="24" spans="1:24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</sheetData>
  <sheetProtection/>
  <mergeCells count="32">
    <mergeCell ref="C3:H3"/>
    <mergeCell ref="J3:P3"/>
    <mergeCell ref="Q3:W3"/>
    <mergeCell ref="D4:E4"/>
    <mergeCell ref="F4:G4"/>
    <mergeCell ref="C22:I22"/>
    <mergeCell ref="Q22:W22"/>
    <mergeCell ref="A23:H23"/>
    <mergeCell ref="L23:V23"/>
    <mergeCell ref="W23:AA23"/>
    <mergeCell ref="A24:X24"/>
    <mergeCell ref="A3:A5"/>
    <mergeCell ref="B3:B5"/>
    <mergeCell ref="C4:C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1:AA2"/>
    <mergeCell ref="X3:AA4"/>
  </mergeCells>
  <printOptions/>
  <pageMargins left="0.23999999999999996" right="0.23999999999999996" top="0.75" bottom="0.75" header="0.3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邹懋</dc:creator>
  <cp:keywords/>
  <dc:description/>
  <cp:lastModifiedBy>孟良</cp:lastModifiedBy>
  <cp:lastPrinted>2019-11-20T01:53:24Z</cp:lastPrinted>
  <dcterms:created xsi:type="dcterms:W3CDTF">2019-09-11T07:36:21Z</dcterms:created>
  <dcterms:modified xsi:type="dcterms:W3CDTF">2020-02-16T02:04:21Z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